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puts" state="visible" r:id="rId4"/>
    <sheet sheetId="2" name="Plan" state="visible" r:id="rId5"/>
  </sheets>
  <calcPr calcId="171027" fullCalcOnLoad="1"/>
</workbook>
</file>

<file path=xl/sharedStrings.xml><?xml version="1.0" encoding="utf-8"?>
<sst xmlns="http://schemas.openxmlformats.org/spreadsheetml/2006/main" count="42" uniqueCount="40">
  <si>
    <t>Input</t>
  </si>
  <si>
    <t>Value</t>
  </si>
  <si>
    <t>Month</t>
  </si>
  <si>
    <t>Seasonality weight</t>
  </si>
  <si>
    <t>Annual income goal ($)</t>
  </si>
  <si>
    <t>Jan</t>
  </si>
  <si>
    <t>Average commission per sale ($)</t>
  </si>
  <si>
    <t>Feb</t>
  </si>
  <si>
    <t>Lead → appointment rate</t>
  </si>
  <si>
    <t>Mar</t>
  </si>
  <si>
    <t>Appointment show rate</t>
  </si>
  <si>
    <t>Apr</t>
  </si>
  <si>
    <t>Close rate</t>
  </si>
  <si>
    <t>May</t>
  </si>
  <si>
    <t>Working weeks per year</t>
  </si>
  <si>
    <t>Jun</t>
  </si>
  <si>
    <t>Working days per week</t>
  </si>
  <si>
    <t>Jul</t>
  </si>
  <si>
    <t>Aug</t>
  </si>
  <si>
    <t>Sep</t>
  </si>
  <si>
    <t>Oct</t>
  </si>
  <si>
    <t>Nov</t>
  </si>
  <si>
    <t>Dec</t>
  </si>
  <si>
    <t>Metric</t>
  </si>
  <si>
    <t>Sales needed</t>
  </si>
  <si>
    <t>Appointments held</t>
  </si>
  <si>
    <t>Appointments booked</t>
  </si>
  <si>
    <t>Leads needed</t>
  </si>
  <si>
    <t>Sales per week</t>
  </si>
  <si>
    <t>Appointments per week</t>
  </si>
  <si>
    <t>Leads per week</t>
  </si>
  <si>
    <t>Leads per working day</t>
  </si>
  <si>
    <t>Projected income ($)</t>
  </si>
  <si>
    <t>Surplus over goal ($)</t>
  </si>
  <si>
    <t>Share</t>
  </si>
  <si>
    <t>Income target ($)</t>
  </si>
  <si>
    <t>Sales</t>
  </si>
  <si>
    <t>Appointments</t>
  </si>
  <si>
    <t>Leads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</si>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</sst>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FormatPr defaultRowHeight="15" outlineLevelRow="0" outlineLevelCol="0" x14ac:dyDescent="55"/>
  <cols>
    <col min="1" max="4" width="24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120000</v>
      </c>
      <c r="C2" t="s">
        <v>5</v>
      </c>
      <c r="D2">
        <v>0.7</v>
      </c>
    </row>
    <row r="3" spans="1:4" x14ac:dyDescent="0.25">
      <c r="A3" t="s">
        <v>6</v>
      </c>
      <c r="B3">
        <v>850</v>
      </c>
      <c r="C3" t="s">
        <v>7</v>
      </c>
      <c r="D3">
        <v>0.8</v>
      </c>
    </row>
    <row r="4" spans="1:4" x14ac:dyDescent="0.25">
      <c r="A4" t="s">
        <v>8</v>
      </c>
      <c r="B4">
        <v>0.3</v>
      </c>
      <c r="C4" t="s">
        <v>9</v>
      </c>
      <c r="D4">
        <v>1</v>
      </c>
    </row>
    <row r="5" spans="1:4" x14ac:dyDescent="0.25">
      <c r="A5" t="s">
        <v>10</v>
      </c>
      <c r="B5">
        <v>0.8</v>
      </c>
      <c r="C5" t="s">
        <v>11</v>
      </c>
      <c r="D5">
        <v>1.1</v>
      </c>
    </row>
    <row r="6" spans="1:4" x14ac:dyDescent="0.25">
      <c r="A6" t="s">
        <v>12</v>
      </c>
      <c r="B6">
        <v>0.25</v>
      </c>
      <c r="C6" t="s">
        <v>13</v>
      </c>
      <c r="D6">
        <v>1.1</v>
      </c>
    </row>
    <row r="7" spans="1:4" x14ac:dyDescent="0.25">
      <c r="A7" t="s">
        <v>14</v>
      </c>
      <c r="B7">
        <v>48</v>
      </c>
      <c r="C7" t="s">
        <v>15</v>
      </c>
      <c r="D7">
        <v>1</v>
      </c>
    </row>
    <row r="8" spans="1:4" x14ac:dyDescent="0.25">
      <c r="A8" t="s">
        <v>16</v>
      </c>
      <c r="B8">
        <v>5</v>
      </c>
      <c r="C8" t="s">
        <v>17</v>
      </c>
      <c r="D8">
        <v>0.8</v>
      </c>
    </row>
    <row r="9" spans="1:4" x14ac:dyDescent="0.25">
      <c r="C9" t="s">
        <v>18</v>
      </c>
      <c r="D9">
        <v>0.8</v>
      </c>
    </row>
    <row r="10" spans="1:4" x14ac:dyDescent="0.25">
      <c r="C10" t="s">
        <v>19</v>
      </c>
      <c r="D10">
        <v>1.1</v>
      </c>
    </row>
    <row r="11" spans="1:4" x14ac:dyDescent="0.25">
      <c r="C11" t="s">
        <v>20</v>
      </c>
      <c r="D11">
        <v>1.2</v>
      </c>
    </row>
    <row r="12" spans="1:4" x14ac:dyDescent="0.25">
      <c r="C12" t="s">
        <v>21</v>
      </c>
      <c r="D12">
        <v>1.2</v>
      </c>
    </row>
    <row r="13" spans="1:4" x14ac:dyDescent="0.25">
      <c r="C13" t="s">
        <v>22</v>
      </c>
      <c r="D13">
        <v>0.9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FormatPr defaultRowHeight="15" outlineLevelRow="0" outlineLevelCol="0" x14ac:dyDescent="55"/>
  <cols>
    <col min="1" max="6" width="24" customWidth="1"/>
  </cols>
  <sheetData>
    <row r="1" spans="1:2" s="1" customFormat="1" x14ac:dyDescent="0.25">
      <c r="A1" s="1" t="s">
        <v>23</v>
      </c>
      <c r="B1" s="1" t="s">
        <v>1</v>
      </c>
    </row>
    <row r="2" spans="1:2" x14ac:dyDescent="0.25">
      <c r="A2" t="s">
        <v>24</v>
      </c>
      <c r="B2">
        <f>ROUNDUP(Inputs!B2/Inputs!B3,0)</f>
        <v>142</v>
      </c>
    </row>
    <row r="3" spans="1:2" x14ac:dyDescent="0.25">
      <c r="A3" t="s">
        <v>25</v>
      </c>
      <c r="B3">
        <f>ROUNDUP(B2/Inputs!B6,0)</f>
        <v>568</v>
      </c>
    </row>
    <row r="4" spans="1:2" x14ac:dyDescent="0.25">
      <c r="A4" t="s">
        <v>26</v>
      </c>
      <c r="B4">
        <f>ROUNDUP(B3/Inputs!B5,0)</f>
        <v>710</v>
      </c>
    </row>
    <row r="5" spans="1:2" x14ac:dyDescent="0.25">
      <c r="A5" t="s">
        <v>27</v>
      </c>
      <c r="B5">
        <f>ROUNDUP(B4/Inputs!B4,0)</f>
        <v>2367</v>
      </c>
    </row>
    <row r="6" spans="1:2" x14ac:dyDescent="0.25">
      <c r="A6" t="s">
        <v>28</v>
      </c>
      <c r="B6">
        <f>ROUND(B2/Inputs!B7,1)</f>
        <v>3</v>
      </c>
    </row>
    <row r="7" spans="1:2" x14ac:dyDescent="0.25">
      <c r="A7" t="s">
        <v>29</v>
      </c>
      <c r="B7">
        <f>ROUND(B3/Inputs!B7,1)</f>
        <v>11.8</v>
      </c>
    </row>
    <row r="8" spans="1:2" x14ac:dyDescent="0.25">
      <c r="A8" t="s">
        <v>30</v>
      </c>
      <c r="B8">
        <f>ROUND(B5/Inputs!B7,1)</f>
        <v>49.3</v>
      </c>
    </row>
    <row r="9" spans="1:2" x14ac:dyDescent="0.25">
      <c r="A9" t="s">
        <v>31</v>
      </c>
      <c r="B9">
        <f>ROUND(B5/(Inputs!B7*Inputs!B8),1)</f>
        <v>9.9</v>
      </c>
    </row>
    <row r="10" spans="1:2" x14ac:dyDescent="0.25">
      <c r="A10" t="s">
        <v>32</v>
      </c>
      <c r="B10">
        <f>B2*Inputs!B3</f>
        <v>120700</v>
      </c>
    </row>
    <row r="11" spans="1:2" x14ac:dyDescent="0.25">
      <c r="A11" t="s">
        <v>33</v>
      </c>
      <c r="B11">
        <f>B10-Inputs!B2</f>
        <v>700</v>
      </c>
    </row>
    <row r="13" spans="1:6" x14ac:dyDescent="0.25">
      <c r="A13" t="s">
        <v>2</v>
      </c>
      <c r="B13" t="s">
        <v>34</v>
      </c>
      <c r="C13" t="s">
        <v>35</v>
      </c>
      <c r="D13" t="s">
        <v>36</v>
      </c>
      <c r="E13" t="s">
        <v>37</v>
      </c>
      <c r="F13" t="s">
        <v>38</v>
      </c>
    </row>
    <row r="14" spans="1:6" x14ac:dyDescent="0.25">
      <c r="A14" t="str">
        <f>Inputs!C2</f>
        <v>Jan</v>
      </c>
      <c r="B14">
        <f>Inputs!D2/SUM(Inputs!$D$2:$D$13)</f>
        <v>0.059829059829</v>
      </c>
      <c r="C14">
        <f>ROUND(Inputs!$B$2*B14,2)</f>
        <v>7179.49</v>
      </c>
      <c r="D14">
        <f>ROUND($B$2*B14,1)</f>
        <v>8.5</v>
      </c>
      <c r="E14">
        <f>ROUND($B$3*B14,1)</f>
        <v>34</v>
      </c>
      <c r="F14">
        <f>ROUND($B$5*B14,1)</f>
        <v>141.6</v>
      </c>
    </row>
    <row r="15" spans="1:6" x14ac:dyDescent="0.25">
      <c r="A15" t="str">
        <f>Inputs!C3</f>
        <v>Feb</v>
      </c>
      <c r="B15">
        <f>Inputs!D3/SUM(Inputs!$D$2:$D$13)</f>
        <v>0.068376068376</v>
      </c>
      <c r="C15">
        <f>ROUND(Inputs!$B$2*B15,2)</f>
        <v>8205.13</v>
      </c>
      <c r="D15">
        <f>ROUND($B$2*B15,1)</f>
        <v>9.7</v>
      </c>
      <c r="E15">
        <f>ROUND($B$3*B15,1)</f>
        <v>38.8</v>
      </c>
      <c r="F15">
        <f>ROUND($B$5*B15,1)</f>
        <v>161.8</v>
      </c>
    </row>
    <row r="16" spans="1:6" x14ac:dyDescent="0.25">
      <c r="A16" t="str">
        <f>Inputs!C4</f>
        <v>Mar</v>
      </c>
      <c r="B16">
        <f>Inputs!D4/SUM(Inputs!$D$2:$D$13)</f>
        <v>0.08547008547</v>
      </c>
      <c r="C16">
        <f>ROUND(Inputs!$B$2*B16,2)</f>
        <v>10256.41</v>
      </c>
      <c r="D16">
        <f>ROUND($B$2*B16,1)</f>
        <v>12.1</v>
      </c>
      <c r="E16">
        <f>ROUND($B$3*B16,1)</f>
        <v>48.5</v>
      </c>
      <c r="F16">
        <f>ROUND($B$5*B16,1)</f>
        <v>202.3</v>
      </c>
    </row>
    <row r="17" spans="1:6" x14ac:dyDescent="0.25">
      <c r="A17" t="str">
        <f>Inputs!C5</f>
        <v>Apr</v>
      </c>
      <c r="B17">
        <f>Inputs!D5/SUM(Inputs!$D$2:$D$13)</f>
        <v>0.094017094017</v>
      </c>
      <c r="C17">
        <f>ROUND(Inputs!$B$2*B17,2)</f>
        <v>11282.05</v>
      </c>
      <c r="D17">
        <f>ROUND($B$2*B17,1)</f>
        <v>13.4</v>
      </c>
      <c r="E17">
        <f>ROUND($B$3*B17,1)</f>
        <v>53.4</v>
      </c>
      <c r="F17">
        <f>ROUND($B$5*B17,1)</f>
        <v>222.5</v>
      </c>
    </row>
    <row r="18" spans="1:6" x14ac:dyDescent="0.25">
      <c r="A18" t="str">
        <f>Inputs!C6</f>
        <v>May</v>
      </c>
      <c r="B18">
        <f>Inputs!D6/SUM(Inputs!$D$2:$D$13)</f>
        <v>0.094017094017</v>
      </c>
      <c r="C18">
        <f>ROUND(Inputs!$B$2*B18,2)</f>
        <v>11282.05</v>
      </c>
      <c r="D18">
        <f>ROUND($B$2*B18,1)</f>
        <v>13.4</v>
      </c>
      <c r="E18">
        <f>ROUND($B$3*B18,1)</f>
        <v>53.4</v>
      </c>
      <c r="F18">
        <f>ROUND($B$5*B18,1)</f>
        <v>222.5</v>
      </c>
    </row>
    <row r="19" spans="1:6" x14ac:dyDescent="0.25">
      <c r="A19" t="str">
        <f>Inputs!C7</f>
        <v>Jun</v>
      </c>
      <c r="B19">
        <f>Inputs!D7/SUM(Inputs!$D$2:$D$13)</f>
        <v>0.08547008547</v>
      </c>
      <c r="C19">
        <f>ROUND(Inputs!$B$2*B19,2)</f>
        <v>10256.41</v>
      </c>
      <c r="D19">
        <f>ROUND($B$2*B19,1)</f>
        <v>12.1</v>
      </c>
      <c r="E19">
        <f>ROUND($B$3*B19,1)</f>
        <v>48.5</v>
      </c>
      <c r="F19">
        <f>ROUND($B$5*B19,1)</f>
        <v>202.3</v>
      </c>
    </row>
    <row r="20" spans="1:6" x14ac:dyDescent="0.25">
      <c r="A20" t="str">
        <f>Inputs!C8</f>
        <v>Jul</v>
      </c>
      <c r="B20">
        <f>Inputs!D8/SUM(Inputs!$D$2:$D$13)</f>
        <v>0.068376068376</v>
      </c>
      <c r="C20">
        <f>ROUND(Inputs!$B$2*B20,2)</f>
        <v>8205.13</v>
      </c>
      <c r="D20">
        <f>ROUND($B$2*B20,1)</f>
        <v>9.7</v>
      </c>
      <c r="E20">
        <f>ROUND($B$3*B20,1)</f>
        <v>38.8</v>
      </c>
      <c r="F20">
        <f>ROUND($B$5*B20,1)</f>
        <v>161.8</v>
      </c>
    </row>
    <row r="21" spans="1:6" x14ac:dyDescent="0.25">
      <c r="A21" t="str">
        <f>Inputs!C9</f>
        <v>Aug</v>
      </c>
      <c r="B21">
        <f>Inputs!D9/SUM(Inputs!$D$2:$D$13)</f>
        <v>0.068376068376</v>
      </c>
      <c r="C21">
        <f>ROUND(Inputs!$B$2*B21,2)</f>
        <v>8205.13</v>
      </c>
      <c r="D21">
        <f>ROUND($B$2*B21,1)</f>
        <v>9.7</v>
      </c>
      <c r="E21">
        <f>ROUND($B$3*B21,1)</f>
        <v>38.8</v>
      </c>
      <c r="F21">
        <f>ROUND($B$5*B21,1)</f>
        <v>161.8</v>
      </c>
    </row>
    <row r="22" spans="1:6" x14ac:dyDescent="0.25">
      <c r="A22" t="str">
        <f>Inputs!C10</f>
        <v>Sep</v>
      </c>
      <c r="B22">
        <f>Inputs!D10/SUM(Inputs!$D$2:$D$13)</f>
        <v>0.094017094017</v>
      </c>
      <c r="C22">
        <f>ROUND(Inputs!$B$2*B22,2)</f>
        <v>11282.05</v>
      </c>
      <c r="D22">
        <f>ROUND($B$2*B22,1)</f>
        <v>13.4</v>
      </c>
      <c r="E22">
        <f>ROUND($B$3*B22,1)</f>
        <v>53.4</v>
      </c>
      <c r="F22">
        <f>ROUND($B$5*B22,1)</f>
        <v>222.5</v>
      </c>
    </row>
    <row r="23" spans="1:6" x14ac:dyDescent="0.25">
      <c r="A23" t="str">
        <f>Inputs!C11</f>
        <v>Oct</v>
      </c>
      <c r="B23">
        <f>Inputs!D11/SUM(Inputs!$D$2:$D$13)</f>
        <v>0.10256410256</v>
      </c>
      <c r="C23">
        <f>ROUND(Inputs!$B$2*B23,2)</f>
        <v>12307.69</v>
      </c>
      <c r="D23">
        <f>ROUND($B$2*B23,1)</f>
        <v>14.6</v>
      </c>
      <c r="E23">
        <f>ROUND($B$3*B23,1)</f>
        <v>58.3</v>
      </c>
      <c r="F23">
        <f>ROUND($B$5*B23,1)</f>
        <v>242.8</v>
      </c>
    </row>
    <row r="24" spans="1:6" x14ac:dyDescent="0.25">
      <c r="A24" t="str">
        <f>Inputs!C12</f>
        <v>Nov</v>
      </c>
      <c r="B24">
        <f>Inputs!D12/SUM(Inputs!$D$2:$D$13)</f>
        <v>0.10256410256</v>
      </c>
      <c r="C24">
        <f>ROUND(Inputs!$B$2*B24,2)</f>
        <v>12307.69</v>
      </c>
      <c r="D24">
        <f>ROUND($B$2*B24,1)</f>
        <v>14.6</v>
      </c>
      <c r="E24">
        <f>ROUND($B$3*B24,1)</f>
        <v>58.3</v>
      </c>
      <c r="F24">
        <f>ROUND($B$5*B24,1)</f>
        <v>242.8</v>
      </c>
    </row>
    <row r="25" spans="1:6" x14ac:dyDescent="0.25">
      <c r="A25" t="str">
        <f>Inputs!C13</f>
        <v>Dec</v>
      </c>
      <c r="B25">
        <f>Inputs!D13/SUM(Inputs!$D$2:$D$13)</f>
        <v>0.076923076923</v>
      </c>
      <c r="C25">
        <f>ROUND(Inputs!$B$2*B25,2)</f>
        <v>9230.77</v>
      </c>
      <c r="D25">
        <f>ROUND($B$2*B25,1)</f>
        <v>10.9</v>
      </c>
      <c r="E25">
        <f>ROUND($B$3*B25,1)</f>
        <v>43.7</v>
      </c>
      <c r="F25">
        <f>ROUND($B$5*B25,1)</f>
        <v>182.1</v>
      </c>
    </row>
    <row r="26" spans="1:6" x14ac:dyDescent="0.25">
      <c r="A26" t="s">
        <v>39</v>
      </c>
      <c r="B26">
        <f>SUM(B14:B25)</f>
        <v>1</v>
      </c>
      <c r="C26">
        <f>SUM(C14:C25)</f>
        <v>120000</v>
      </c>
      <c r="D26">
        <f>SUM(D14:D25)</f>
        <v>142.1</v>
      </c>
      <c r="E26">
        <f>SUM(E14:E25)</f>
        <v>567.9</v>
      </c>
      <c r="F26">
        <f>SUM(F14:F25)</f>
        <v>2366.8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Inputs</vt:lpstr>
      <vt:lpstr>Plan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2026-10-04T07:18:46Z</dcterms:created>
  <dcterms:modified xsi:type="dcterms:W3CDTF">2026-10-04T07:18:46Z</dcterms:modified>
</cp:coreProperties>
</file>